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018 Tx carrosserie 87/02 DCE/00 Doc préparatoires/"/>
    </mc:Choice>
  </mc:AlternateContent>
  <xr:revisionPtr revIDLastSave="199" documentId="8_{E4938A5F-F2C9-46FA-859B-5DE74B20FD38}" xr6:coauthVersionLast="47" xr6:coauthVersionMax="47" xr10:uidLastSave="{5057642A-BDC9-4C46-A924-13A3F13B437D}"/>
  <bookViews>
    <workbookView xWindow="-120" yWindow="-120" windowWidth="29040" windowHeight="15840" xr2:uid="{00000000-000D-0000-FFFF-FFFF00000000}"/>
  </bookViews>
  <sheets>
    <sheet name="DPGF" sheetId="2" r:id="rId1"/>
    <sheet name="Paramètres" sheetId="3" state="hidden" r:id="rId2"/>
    <sheet name="Version" sheetId="4" state="hidden" r:id="rId3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0">DPGF!$2:$5</definedName>
    <definedName name="INDICELOT">Paramètres!$C$17</definedName>
    <definedName name="NUMDOSSIER">Paramètres!$C$7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TREDOC">Paramètres!$C$3:$J$3</definedName>
    <definedName name="TITREDOSSIER">Paramètres!$C$5:$J$5</definedName>
    <definedName name="TITRELOT">Paramètres!$C$11:$J$11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" i="2" l="1"/>
  <c r="L8" i="2"/>
  <c r="M23" i="2"/>
  <c r="L23" i="2"/>
  <c r="G23" i="2"/>
  <c r="M9" i="2"/>
  <c r="M12" i="2"/>
  <c r="M13" i="2"/>
  <c r="M14" i="2"/>
  <c r="M15" i="2"/>
  <c r="M16" i="2"/>
  <c r="M19" i="2"/>
  <c r="M20" i="2"/>
  <c r="L9" i="2"/>
  <c r="L12" i="2"/>
  <c r="L13" i="2"/>
  <c r="L14" i="2"/>
  <c r="L15" i="2"/>
  <c r="L16" i="2"/>
  <c r="L19" i="2"/>
  <c r="L20" i="2"/>
  <c r="G9" i="2"/>
  <c r="G16" i="2"/>
  <c r="G14" i="2"/>
  <c r="AA97" i="3"/>
  <c r="AA8" i="3"/>
  <c r="M26" i="2" l="1"/>
  <c r="L26" i="2"/>
  <c r="AA1" i="3"/>
  <c r="AA37" i="3" l="1"/>
  <c r="AA3" i="3"/>
  <c r="AA4" i="3" s="1"/>
  <c r="AA32" i="3" l="1"/>
  <c r="AA15" i="3"/>
  <c r="AA12" i="3"/>
  <c r="AA13" i="3" s="1"/>
  <c r="AA42" i="3"/>
  <c r="AA27" i="3"/>
  <c r="AA5" i="3"/>
  <c r="AA6" i="3" s="1"/>
  <c r="AA38" i="3" l="1"/>
  <c r="AA11" i="3"/>
  <c r="AA21" i="3"/>
  <c r="AA22" i="3" s="1"/>
  <c r="AA41" i="3"/>
  <c r="AA7" i="3"/>
  <c r="AA14" i="3"/>
  <c r="AA65" i="3" s="1"/>
  <c r="AA46" i="3"/>
  <c r="AA29" i="3"/>
  <c r="AA28" i="3"/>
  <c r="AA16" i="3"/>
  <c r="AA17" i="3" s="1"/>
  <c r="AA24" i="3"/>
  <c r="AA23" i="3"/>
  <c r="AA18" i="3"/>
  <c r="AA19" i="3" s="1"/>
  <c r="AA9" i="3"/>
  <c r="AA73" i="3" l="1"/>
  <c r="AA57" i="3"/>
  <c r="AA45" i="3"/>
  <c r="AA26" i="3" s="1"/>
  <c r="AA43" i="3"/>
  <c r="AA93" i="3"/>
  <c r="AA89" i="3" s="1"/>
  <c r="AA25" i="3" s="1"/>
  <c r="AA50" i="3"/>
  <c r="AA33" i="3"/>
  <c r="AA94" i="3"/>
  <c r="AA90" i="3" s="1"/>
  <c r="AA86" i="3" s="1"/>
  <c r="AA81" i="3" s="1"/>
  <c r="AA74" i="3" s="1"/>
  <c r="AA66" i="3" s="1"/>
  <c r="AA58" i="3" s="1"/>
  <c r="AA48" i="3" s="1"/>
  <c r="AA82" i="3"/>
  <c r="AA75" i="3" s="1"/>
  <c r="AA67" i="3" s="1"/>
  <c r="AA59" i="3" s="1"/>
  <c r="AA49" i="3" s="1"/>
  <c r="AA31" i="3" s="1"/>
  <c r="AA47" i="3"/>
  <c r="AA96" i="3"/>
  <c r="AA92" i="3" s="1"/>
  <c r="AA71" i="3"/>
  <c r="AA63" i="3" s="1"/>
  <c r="AA55" i="3" s="1"/>
  <c r="AA40" i="3" s="1"/>
  <c r="AA79" i="3"/>
  <c r="AA20" i="3"/>
  <c r="AA77" i="3" s="1"/>
  <c r="AA10" i="3"/>
  <c r="AA95" i="3" s="1"/>
  <c r="AA91" i="3" s="1"/>
  <c r="AA69" i="3" l="1"/>
  <c r="AA61" i="3" s="1"/>
  <c r="AA53" i="3" s="1"/>
  <c r="AA36" i="3" s="1"/>
  <c r="AA85" i="3"/>
  <c r="AA80" i="3" s="1"/>
  <c r="AA72" i="3" s="1"/>
  <c r="AA64" i="3" s="1"/>
  <c r="AA56" i="3" s="1"/>
  <c r="AA44" i="3" s="1"/>
  <c r="AA39" i="3"/>
  <c r="AA88" i="3"/>
  <c r="AA84" i="3" s="1"/>
  <c r="AA78" i="3" s="1"/>
  <c r="AA70" i="3" s="1"/>
  <c r="AA62" i="3" s="1"/>
  <c r="AA54" i="3" s="1"/>
  <c r="AA30" i="3"/>
  <c r="AA68" i="3"/>
  <c r="AA35" i="3" s="1"/>
  <c r="AA87" i="3"/>
  <c r="AA83" i="3" s="1"/>
  <c r="AA76" i="3" s="1"/>
  <c r="AA51" i="3"/>
  <c r="AA34" i="3" s="1"/>
  <c r="AA98" i="3" l="1"/>
  <c r="AA2" i="3" s="1"/>
  <c r="AA60" i="3"/>
  <c r="AA52" i="3" s="1"/>
</calcChain>
</file>

<file path=xl/sharedStrings.xml><?xml version="1.0" encoding="utf-8"?>
<sst xmlns="http://schemas.openxmlformats.org/spreadsheetml/2006/main" count="96" uniqueCount="84">
  <si>
    <t>2025-018 Rénovation des peintures de l’atelier carrosserie du site CMA Formation Le Moulin Rabaud (87)</t>
  </si>
  <si>
    <t>Décomposition du prix global et forfaitaire</t>
  </si>
  <si>
    <t>Le candidat complètera uniquement les cellules en bleu.</t>
  </si>
  <si>
    <t>Niveau</t>
  </si>
  <si>
    <t>n°</t>
  </si>
  <si>
    <t>Désignation</t>
  </si>
  <si>
    <t>U</t>
  </si>
  <si>
    <t>Qté
Estimatives</t>
  </si>
  <si>
    <t>Qté
Estimatives candidat</t>
  </si>
  <si>
    <t>P.U. HT</t>
  </si>
  <si>
    <t>TVA</t>
  </si>
  <si>
    <t>P.U. TTC</t>
  </si>
  <si>
    <t>P.U. HT
*
Quantités</t>
  </si>
  <si>
    <t>P.U. TTC
*
Quantités</t>
  </si>
  <si>
    <t>PEINTURES</t>
  </si>
  <si>
    <t xml:space="preserve">Peinture sur bois </t>
  </si>
  <si>
    <t>Cloison bois bureau</t>
  </si>
  <si>
    <t>m2</t>
  </si>
  <si>
    <t>Huisseries  et portes</t>
  </si>
  <si>
    <t>Peinture sur murs</t>
  </si>
  <si>
    <t>Peinture mur atelier</t>
  </si>
  <si>
    <t>Peinture sur plafonds</t>
  </si>
  <si>
    <t>Peinture mur cage escalier</t>
  </si>
  <si>
    <t>Peinture WC</t>
  </si>
  <si>
    <t>Peinture mur circulation</t>
  </si>
  <si>
    <t>Peinture de sol</t>
  </si>
  <si>
    <t>Travaux préparatoires y compris traitement fissures/reprise entrée</t>
  </si>
  <si>
    <t xml:space="preserve">Peinture de sol </t>
  </si>
  <si>
    <t>9.L</t>
  </si>
  <si>
    <t>Peinture sur métal</t>
  </si>
  <si>
    <t>4.T</t>
  </si>
  <si>
    <t>€ HT</t>
  </si>
  <si>
    <t>€ TTC</t>
  </si>
  <si>
    <t>MONTANT TOTAL</t>
  </si>
  <si>
    <t>9.&amp;</t>
  </si>
  <si>
    <t>4.&amp;</t>
  </si>
  <si>
    <t>Paramètres document</t>
  </si>
  <si>
    <t>1.</t>
  </si>
  <si>
    <t>Titre du document :</t>
  </si>
  <si>
    <t>DQE Sommaire</t>
  </si>
  <si>
    <t>2.</t>
  </si>
  <si>
    <t>Titre du dossier :</t>
  </si>
  <si>
    <t xml:space="preserve">CFA MOULIN RABAUD 
BATIMENT B 
</t>
  </si>
  <si>
    <t>3.</t>
  </si>
  <si>
    <t>Code du dossier</t>
  </si>
  <si>
    <t>4.</t>
  </si>
  <si>
    <t>Code du lot / des lots :</t>
  </si>
  <si>
    <t>Lot n°10</t>
  </si>
  <si>
    <t>5.</t>
  </si>
  <si>
    <t>Titre du lot / des lots :</t>
  </si>
  <si>
    <t>6.</t>
  </si>
  <si>
    <t>Date de valeur du lot / des lots :</t>
  </si>
  <si>
    <t>15/10/2024</t>
  </si>
  <si>
    <t>7.</t>
  </si>
  <si>
    <t>Phase :</t>
  </si>
  <si>
    <t xml:space="preserve">PRO  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</si>
  <si>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</si>
  <si>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</si>
  <si>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</si>
  <si>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</si>
  <si>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</si>
  <si>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</si>
  <si>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10.</t>
  </si>
  <si>
    <t>Rue du dossier</t>
  </si>
  <si>
    <t>11.</t>
  </si>
  <si>
    <t>Code postal et ville du dossier</t>
  </si>
  <si>
    <t>12.</t>
  </si>
  <si>
    <t>Parcelle du dossier</t>
  </si>
  <si>
    <t>VERSION</t>
  </si>
  <si>
    <t>4.00</t>
  </si>
  <si>
    <t>TYPEDOC</t>
  </si>
  <si>
    <t>DQESOM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</si>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</sst>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];[Red]\-#,##0.00\ [$€]"/>
  </numFmts>
  <fonts count="18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8"/>
      <color theme="1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8" tint="-0.249977111117893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4" fontId="17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10" fontId="3" fillId="0" borderId="5" xfId="0" applyNumberFormat="1" applyFont="1" applyBorder="1" applyAlignment="1">
      <alignment horizontal="right" vertical="top" wrapText="1"/>
    </xf>
    <xf numFmtId="0" fontId="3" fillId="0" borderId="0" xfId="0" applyFont="1" applyAlignment="1">
      <alignment vertical="top"/>
    </xf>
    <xf numFmtId="10" fontId="3" fillId="0" borderId="6" xfId="0" applyNumberFormat="1" applyFont="1" applyBorder="1" applyAlignment="1">
      <alignment horizontal="right" vertical="top" wrapText="1"/>
    </xf>
    <xf numFmtId="10" fontId="3" fillId="0" borderId="7" xfId="0" applyNumberFormat="1" applyFont="1" applyBorder="1" applyAlignment="1">
      <alignment horizontal="right" vertical="top" wrapText="1"/>
    </xf>
    <xf numFmtId="0" fontId="3" fillId="0" borderId="4" xfId="0" applyFont="1" applyBorder="1" applyAlignment="1">
      <alignment vertical="top" wrapText="1"/>
    </xf>
    <xf numFmtId="0" fontId="0" fillId="0" borderId="0" xfId="0" applyProtection="1"/>
    <xf numFmtId="0" fontId="15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6" fillId="0" borderId="0" xfId="0" applyFont="1" applyAlignment="1" applyProtection="1">
      <alignment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top" wrapText="1"/>
    </xf>
    <xf numFmtId="0" fontId="13" fillId="0" borderId="5" xfId="0" applyFont="1" applyBorder="1" applyAlignment="1" applyProtection="1">
      <alignment vertical="top" wrapText="1"/>
    </xf>
    <xf numFmtId="0" fontId="4" fillId="0" borderId="1" xfId="0" applyFont="1" applyBorder="1" applyAlignment="1" applyProtection="1">
      <alignment vertical="top" wrapText="1"/>
    </xf>
    <xf numFmtId="0" fontId="4" fillId="0" borderId="1" xfId="0" applyFont="1" applyBorder="1" applyAlignment="1" applyProtection="1">
      <alignment vertical="top" wrapText="1"/>
    </xf>
    <xf numFmtId="0" fontId="1" fillId="0" borderId="6" xfId="0" applyFont="1" applyBorder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Alignment="1" applyProtection="1">
      <alignment vertical="top" wrapText="1"/>
    </xf>
    <xf numFmtId="0" fontId="6" fillId="0" borderId="6" xfId="0" applyFont="1" applyBorder="1" applyAlignment="1" applyProtection="1">
      <alignment vertical="top" wrapText="1"/>
    </xf>
    <xf numFmtId="0" fontId="1" fillId="0" borderId="6" xfId="0" applyFont="1" applyBorder="1" applyAlignment="1" applyProtection="1">
      <alignment vertical="top" wrapText="1"/>
    </xf>
    <xf numFmtId="0" fontId="6" fillId="0" borderId="4" xfId="0" applyFont="1" applyBorder="1" applyAlignment="1" applyProtection="1">
      <alignment horizontal="right" vertical="top" wrapText="1"/>
    </xf>
    <xf numFmtId="4" fontId="6" fillId="0" borderId="4" xfId="0" applyNumberFormat="1" applyFont="1" applyBorder="1" applyAlignment="1" applyProtection="1">
      <alignment horizontal="right" vertical="top" wrapText="1"/>
    </xf>
    <xf numFmtId="4" fontId="1" fillId="0" borderId="4" xfId="0" applyNumberFormat="1" applyFont="1" applyBorder="1" applyAlignment="1" applyProtection="1">
      <alignment vertical="top" wrapText="1"/>
    </xf>
    <xf numFmtId="10" fontId="2" fillId="0" borderId="0" xfId="0" applyNumberFormat="1" applyFont="1" applyAlignment="1" applyProtection="1">
      <alignment horizontal="right" vertical="top" wrapText="1"/>
    </xf>
    <xf numFmtId="0" fontId="6" fillId="0" borderId="2" xfId="0" applyFont="1" applyBorder="1" applyAlignment="1" applyProtection="1">
      <alignment vertical="top" wrapText="1"/>
    </xf>
    <xf numFmtId="0" fontId="1" fillId="0" borderId="3" xfId="0" applyFont="1" applyBorder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3" fontId="6" fillId="0" borderId="4" xfId="0" applyNumberFormat="1" applyFont="1" applyBorder="1" applyAlignment="1" applyProtection="1">
      <alignment horizontal="right" vertical="top" wrapText="1"/>
    </xf>
    <xf numFmtId="0" fontId="1" fillId="3" borderId="11" xfId="0" applyFont="1" applyFill="1" applyBorder="1" applyAlignment="1" applyProtection="1">
      <alignment horizontal="center" vertical="top" wrapText="1"/>
    </xf>
    <xf numFmtId="0" fontId="1" fillId="3" borderId="12" xfId="0" applyFont="1" applyFill="1" applyBorder="1" applyAlignment="1" applyProtection="1">
      <alignment horizontal="center" vertical="top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1" fillId="3" borderId="9" xfId="0" applyFont="1" applyFill="1" applyBorder="1" applyAlignment="1" applyProtection="1">
      <alignment horizontal="center" vertical="center" wrapText="1"/>
    </xf>
    <xf numFmtId="4" fontId="0" fillId="0" borderId="10" xfId="0" applyNumberFormat="1" applyBorder="1" applyProtection="1"/>
    <xf numFmtId="0" fontId="4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top" wrapText="1"/>
    </xf>
    <xf numFmtId="164" fontId="8" fillId="0" borderId="0" xfId="0" applyNumberFormat="1" applyFont="1" applyAlignment="1" applyProtection="1">
      <alignment horizontal="right" vertical="top" wrapText="1"/>
    </xf>
    <xf numFmtId="0" fontId="9" fillId="0" borderId="0" xfId="0" applyFont="1" applyAlignment="1" applyProtection="1">
      <alignment horizontal="left" vertical="top" wrapText="1" indent="1"/>
    </xf>
    <xf numFmtId="0" fontId="9" fillId="0" borderId="0" xfId="0" applyFont="1" applyAlignment="1" applyProtection="1">
      <alignment vertical="top" wrapText="1"/>
    </xf>
    <xf numFmtId="164" fontId="9" fillId="0" borderId="0" xfId="0" applyNumberFormat="1" applyFont="1" applyAlignment="1" applyProtection="1">
      <alignment horizontal="right" vertical="top" wrapText="1" indent="1"/>
    </xf>
    <xf numFmtId="164" fontId="9" fillId="0" borderId="0" xfId="0" applyNumberFormat="1" applyFont="1" applyAlignment="1" applyProtection="1">
      <alignment horizontal="right" vertical="top" wrapText="1"/>
    </xf>
    <xf numFmtId="4" fontId="6" fillId="4" borderId="4" xfId="0" applyNumberFormat="1" applyFont="1" applyFill="1" applyBorder="1" applyAlignment="1" applyProtection="1">
      <alignment horizontal="right" vertical="top" wrapText="1"/>
      <protection locked="0"/>
    </xf>
    <xf numFmtId="3" fontId="6" fillId="4" borderId="4" xfId="0" applyNumberFormat="1" applyFont="1" applyFill="1" applyBorder="1" applyAlignment="1" applyProtection="1">
      <alignment horizontal="right" vertical="top" wrapText="1"/>
      <protection locked="0"/>
    </xf>
    <xf numFmtId="44" fontId="6" fillId="4" borderId="4" xfId="1" applyFont="1" applyFill="1" applyBorder="1" applyAlignment="1" applyProtection="1">
      <alignment vertical="top" wrapText="1"/>
      <protection locked="0"/>
    </xf>
    <xf numFmtId="44" fontId="1" fillId="4" borderId="4" xfId="1" applyFont="1" applyFill="1" applyBorder="1" applyAlignment="1" applyProtection="1">
      <alignment vertical="top" wrapText="1"/>
      <protection locked="0"/>
    </xf>
    <xf numFmtId="44" fontId="0" fillId="0" borderId="0" xfId="1" applyFont="1" applyProtection="1"/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R39"/>
  <sheetViews>
    <sheetView showGridLines="0" tabSelected="1" topLeftCell="B1" workbookViewId="0">
      <pane ySplit="5" topLeftCell="A6" activePane="bottomLeft" state="frozen"/>
      <selection pane="bottomLeft" activeCell="V10" sqref="V10"/>
    </sheetView>
  </sheetViews>
  <sheetFormatPr baseColWidth="10" defaultColWidth="8.85546875" defaultRowHeight="15" x14ac:dyDescent="0.25"/>
  <cols>
    <col min="1" max="1" width="0" style="11" hidden="1" customWidth="1"/>
    <col min="2" max="2" width="6.5703125" style="15" customWidth="1"/>
    <col min="3" max="3" width="42.5703125" style="11" customWidth="1"/>
    <col min="4" max="6" width="8.140625" style="11" customWidth="1"/>
    <col min="7" max="7" width="9.42578125" style="11" customWidth="1"/>
    <col min="8" max="8" width="11.42578125" style="11" customWidth="1"/>
    <col min="9" max="9" width="9" style="11" customWidth="1"/>
    <col min="10" max="10" width="8.140625" style="11" customWidth="1"/>
    <col min="11" max="11" width="8.85546875" style="11" customWidth="1"/>
    <col min="12" max="13" width="13.85546875" style="11" customWidth="1"/>
    <col min="14" max="14" width="10.7109375" style="11" customWidth="1"/>
    <col min="15" max="18" width="8.85546875" style="11" customWidth="1"/>
    <col min="19" max="70" width="10.7109375" style="11" customWidth="1"/>
    <col min="71" max="16384" width="8.85546875" style="11"/>
  </cols>
  <sheetData>
    <row r="1" spans="1:18" ht="41.45" customHeight="1" x14ac:dyDescent="0.25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8" ht="28.15" customHeight="1" x14ac:dyDescent="0.25">
      <c r="B2" s="13" t="s">
        <v>1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8" ht="18.75" x14ac:dyDescent="0.25">
      <c r="B3" s="14" t="s">
        <v>2</v>
      </c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18" ht="22.9" customHeight="1" x14ac:dyDescent="0.25"/>
    <row r="5" spans="1:18" s="21" customFormat="1" ht="37.9" customHeight="1" x14ac:dyDescent="0.25">
      <c r="A5" s="16" t="s">
        <v>3</v>
      </c>
      <c r="B5" s="17" t="s">
        <v>4</v>
      </c>
      <c r="C5" s="18" t="s">
        <v>5</v>
      </c>
      <c r="D5" s="18"/>
      <c r="E5" s="18"/>
      <c r="F5" s="17" t="s">
        <v>6</v>
      </c>
      <c r="G5" s="17" t="s">
        <v>7</v>
      </c>
      <c r="H5" s="19" t="s">
        <v>8</v>
      </c>
      <c r="I5" s="19" t="s">
        <v>9</v>
      </c>
      <c r="J5" s="19" t="s">
        <v>10</v>
      </c>
      <c r="K5" s="19" t="s">
        <v>11</v>
      </c>
      <c r="L5" s="20" t="s">
        <v>12</v>
      </c>
      <c r="M5" s="20" t="s">
        <v>13</v>
      </c>
    </row>
    <row r="6" spans="1:18" ht="18.600000000000001" customHeight="1" x14ac:dyDescent="0.25">
      <c r="A6" s="22">
        <v>2</v>
      </c>
      <c r="B6" s="23"/>
      <c r="C6" s="24" t="s">
        <v>14</v>
      </c>
      <c r="D6" s="24"/>
      <c r="E6" s="24"/>
      <c r="F6" s="25"/>
      <c r="G6" s="25"/>
    </row>
    <row r="7" spans="1:18" x14ac:dyDescent="0.25">
      <c r="A7" s="22">
        <v>4</v>
      </c>
      <c r="B7" s="26"/>
      <c r="C7" s="27" t="s">
        <v>15</v>
      </c>
      <c r="D7" s="27"/>
      <c r="E7" s="27"/>
      <c r="F7" s="28"/>
      <c r="G7" s="28"/>
    </row>
    <row r="8" spans="1:18" x14ac:dyDescent="0.25">
      <c r="A8" s="22"/>
      <c r="B8" s="26">
        <v>1</v>
      </c>
      <c r="C8" s="29" t="s">
        <v>16</v>
      </c>
      <c r="D8" s="30"/>
      <c r="E8" s="30"/>
      <c r="F8" s="31" t="s">
        <v>17</v>
      </c>
      <c r="G8" s="32">
        <v>22.5</v>
      </c>
      <c r="H8" s="52"/>
      <c r="I8" s="54"/>
      <c r="J8" s="55"/>
      <c r="K8" s="55"/>
      <c r="L8" s="33">
        <f>I8*H8</f>
        <v>0</v>
      </c>
      <c r="M8" s="33">
        <f>K8*I8</f>
        <v>0</v>
      </c>
    </row>
    <row r="9" spans="1:18" ht="16.149999999999999" customHeight="1" x14ac:dyDescent="0.25">
      <c r="A9" s="22">
        <v>9</v>
      </c>
      <c r="B9" s="26">
        <v>2</v>
      </c>
      <c r="C9" s="29" t="s">
        <v>18</v>
      </c>
      <c r="D9" s="30"/>
      <c r="E9" s="30"/>
      <c r="F9" s="31" t="s">
        <v>17</v>
      </c>
      <c r="G9" s="32">
        <f>15+15+2.5+22.5</f>
        <v>55</v>
      </c>
      <c r="H9" s="52"/>
      <c r="I9" s="54"/>
      <c r="J9" s="55"/>
      <c r="K9" s="55"/>
      <c r="L9" s="33">
        <f>I9*H9</f>
        <v>0</v>
      </c>
      <c r="M9" s="33">
        <f>K9*I9</f>
        <v>0</v>
      </c>
    </row>
    <row r="10" spans="1:18" x14ac:dyDescent="0.25">
      <c r="B10" s="26"/>
      <c r="I10" s="56"/>
      <c r="J10" s="56"/>
      <c r="K10" s="56"/>
    </row>
    <row r="11" spans="1:18" x14ac:dyDescent="0.25">
      <c r="A11" s="22">
        <v>4</v>
      </c>
      <c r="B11" s="26"/>
      <c r="C11" s="27" t="s">
        <v>19</v>
      </c>
      <c r="D11" s="27"/>
      <c r="E11" s="27"/>
      <c r="F11" s="28"/>
      <c r="G11" s="28"/>
      <c r="I11" s="56"/>
      <c r="J11" s="56"/>
      <c r="K11" s="56"/>
    </row>
    <row r="12" spans="1:18" ht="14.45" customHeight="1" x14ac:dyDescent="0.25">
      <c r="A12" s="22">
        <v>9</v>
      </c>
      <c r="B12" s="26">
        <v>3</v>
      </c>
      <c r="C12" s="29" t="s">
        <v>20</v>
      </c>
      <c r="D12" s="30"/>
      <c r="E12" s="30"/>
      <c r="F12" s="31" t="s">
        <v>17</v>
      </c>
      <c r="G12" s="32">
        <v>204</v>
      </c>
      <c r="H12" s="52"/>
      <c r="I12" s="54"/>
      <c r="J12" s="55"/>
      <c r="K12" s="55"/>
      <c r="L12" s="33">
        <f t="shared" ref="L12:L16" si="0">I12*H12</f>
        <v>0</v>
      </c>
      <c r="M12" s="33">
        <f t="shared" ref="M12:M16" si="1">K12*I12</f>
        <v>0</v>
      </c>
      <c r="N12" s="34"/>
      <c r="R12" s="22"/>
    </row>
    <row r="13" spans="1:18" x14ac:dyDescent="0.25">
      <c r="A13" s="22"/>
      <c r="B13" s="26">
        <v>4</v>
      </c>
      <c r="C13" s="35" t="s">
        <v>21</v>
      </c>
      <c r="D13" s="22"/>
      <c r="E13" s="36"/>
      <c r="F13" s="31" t="s">
        <v>17</v>
      </c>
      <c r="G13" s="32">
        <v>4.2</v>
      </c>
      <c r="H13" s="52"/>
      <c r="I13" s="54"/>
      <c r="J13" s="55"/>
      <c r="K13" s="55"/>
      <c r="L13" s="33">
        <f t="shared" si="0"/>
        <v>0</v>
      </c>
      <c r="M13" s="33">
        <f t="shared" si="1"/>
        <v>0</v>
      </c>
    </row>
    <row r="14" spans="1:18" x14ac:dyDescent="0.25">
      <c r="A14" s="22"/>
      <c r="B14" s="26">
        <v>5</v>
      </c>
      <c r="C14" s="29" t="s">
        <v>22</v>
      </c>
      <c r="D14" s="30"/>
      <c r="E14" s="30"/>
      <c r="F14" s="31" t="s">
        <v>17</v>
      </c>
      <c r="G14" s="32">
        <f>22.5+39</f>
        <v>61.5</v>
      </c>
      <c r="H14" s="52"/>
      <c r="I14" s="54"/>
      <c r="J14" s="55"/>
      <c r="K14" s="55"/>
      <c r="L14" s="33">
        <f t="shared" si="0"/>
        <v>0</v>
      </c>
      <c r="M14" s="33">
        <f t="shared" si="1"/>
        <v>0</v>
      </c>
    </row>
    <row r="15" spans="1:18" x14ac:dyDescent="0.25">
      <c r="A15" s="22"/>
      <c r="B15" s="26">
        <v>6</v>
      </c>
      <c r="C15" s="35" t="s">
        <v>23</v>
      </c>
      <c r="D15" s="22"/>
      <c r="E15" s="36"/>
      <c r="F15" s="31" t="s">
        <v>17</v>
      </c>
      <c r="G15" s="32">
        <v>10</v>
      </c>
      <c r="H15" s="52"/>
      <c r="I15" s="54"/>
      <c r="J15" s="55"/>
      <c r="K15" s="55"/>
      <c r="L15" s="33">
        <f t="shared" si="0"/>
        <v>0</v>
      </c>
      <c r="M15" s="33">
        <f t="shared" si="1"/>
        <v>0</v>
      </c>
    </row>
    <row r="16" spans="1:18" x14ac:dyDescent="0.25">
      <c r="A16" s="22"/>
      <c r="B16" s="26">
        <v>7</v>
      </c>
      <c r="C16" s="29" t="s">
        <v>24</v>
      </c>
      <c r="D16" s="30"/>
      <c r="E16" s="30"/>
      <c r="F16" s="31" t="s">
        <v>17</v>
      </c>
      <c r="G16" s="32">
        <f>142+28</f>
        <v>170</v>
      </c>
      <c r="H16" s="52"/>
      <c r="I16" s="54"/>
      <c r="J16" s="55"/>
      <c r="K16" s="55"/>
      <c r="L16" s="33">
        <f t="shared" si="0"/>
        <v>0</v>
      </c>
      <c r="M16" s="33">
        <f t="shared" si="1"/>
        <v>0</v>
      </c>
    </row>
    <row r="17" spans="1:18" x14ac:dyDescent="0.25">
      <c r="A17" s="22"/>
      <c r="C17" s="37"/>
      <c r="D17" s="22"/>
      <c r="E17" s="22"/>
      <c r="I17" s="56"/>
      <c r="J17" s="56"/>
      <c r="K17" s="56"/>
    </row>
    <row r="18" spans="1:18" x14ac:dyDescent="0.25">
      <c r="A18" s="22">
        <v>4</v>
      </c>
      <c r="B18" s="26"/>
      <c r="C18" s="27" t="s">
        <v>25</v>
      </c>
      <c r="D18" s="27"/>
      <c r="E18" s="27"/>
      <c r="I18" s="56"/>
      <c r="J18" s="56"/>
      <c r="K18" s="56"/>
    </row>
    <row r="19" spans="1:18" x14ac:dyDescent="0.25">
      <c r="A19" s="22">
        <v>9</v>
      </c>
      <c r="B19" s="26">
        <v>8</v>
      </c>
      <c r="C19" s="29" t="s">
        <v>26</v>
      </c>
      <c r="D19" s="30"/>
      <c r="E19" s="30"/>
      <c r="F19" s="31" t="s">
        <v>17</v>
      </c>
      <c r="G19" s="32">
        <v>478</v>
      </c>
      <c r="H19" s="52"/>
      <c r="I19" s="54"/>
      <c r="J19" s="55"/>
      <c r="K19" s="55"/>
      <c r="L19" s="33">
        <f t="shared" ref="L19:L20" si="2">I19*H19</f>
        <v>0</v>
      </c>
      <c r="M19" s="33">
        <f>K19*I19</f>
        <v>0</v>
      </c>
      <c r="N19" s="34"/>
      <c r="R19" s="22"/>
    </row>
    <row r="20" spans="1:18" x14ac:dyDescent="0.25">
      <c r="A20" s="22"/>
      <c r="B20" s="26">
        <v>9</v>
      </c>
      <c r="C20" s="29" t="s">
        <v>27</v>
      </c>
      <c r="D20" s="30"/>
      <c r="E20" s="30"/>
      <c r="F20" s="31" t="s">
        <v>17</v>
      </c>
      <c r="G20" s="32">
        <v>478</v>
      </c>
      <c r="H20" s="52"/>
      <c r="I20" s="54"/>
      <c r="J20" s="55"/>
      <c r="K20" s="55"/>
      <c r="L20" s="33">
        <f t="shared" si="2"/>
        <v>0</v>
      </c>
      <c r="M20" s="33">
        <f>K20*I20</f>
        <v>0</v>
      </c>
    </row>
    <row r="21" spans="1:18" x14ac:dyDescent="0.25">
      <c r="A21" s="22" t="s">
        <v>28</v>
      </c>
      <c r="I21" s="56"/>
      <c r="J21" s="56"/>
      <c r="K21" s="56"/>
    </row>
    <row r="22" spans="1:18" x14ac:dyDescent="0.25">
      <c r="A22" s="22">
        <v>4</v>
      </c>
      <c r="B22" s="26"/>
      <c r="C22" s="27" t="s">
        <v>29</v>
      </c>
      <c r="D22" s="27"/>
      <c r="E22" s="27"/>
      <c r="F22" s="28"/>
      <c r="G22" s="28"/>
      <c r="H22" s="28"/>
      <c r="I22" s="56"/>
      <c r="J22" s="56"/>
      <c r="K22" s="56"/>
    </row>
    <row r="23" spans="1:18" x14ac:dyDescent="0.25">
      <c r="A23" s="22" t="s">
        <v>30</v>
      </c>
      <c r="B23" s="26">
        <v>10</v>
      </c>
      <c r="C23" s="11" t="s">
        <v>29</v>
      </c>
      <c r="F23" s="31" t="s">
        <v>17</v>
      </c>
      <c r="G23" s="38">
        <f>300+12</f>
        <v>312</v>
      </c>
      <c r="H23" s="53"/>
      <c r="I23" s="54"/>
      <c r="J23" s="55"/>
      <c r="K23" s="55"/>
      <c r="L23" s="33">
        <f>I23*H23</f>
        <v>0</v>
      </c>
      <c r="M23" s="33">
        <f t="shared" ref="M23" si="3">K23*I23</f>
        <v>0</v>
      </c>
    </row>
    <row r="24" spans="1:18" ht="15.75" thickBot="1" x14ac:dyDescent="0.3">
      <c r="A24" s="22">
        <v>9</v>
      </c>
      <c r="R24" s="22"/>
    </row>
    <row r="25" spans="1:18" ht="14.45" customHeight="1" thickBot="1" x14ac:dyDescent="0.3">
      <c r="A25" s="22"/>
      <c r="L25" s="39" t="s">
        <v>31</v>
      </c>
      <c r="M25" s="40" t="s">
        <v>32</v>
      </c>
      <c r="R25" s="22"/>
    </row>
    <row r="26" spans="1:18" ht="30.6" customHeight="1" thickBot="1" x14ac:dyDescent="0.3">
      <c r="A26" s="22" t="s">
        <v>28</v>
      </c>
      <c r="H26" s="41" t="s">
        <v>33</v>
      </c>
      <c r="I26" s="42"/>
      <c r="J26" s="42"/>
      <c r="K26" s="42"/>
      <c r="L26" s="43">
        <f>SUM(L8:L23)</f>
        <v>0</v>
      </c>
      <c r="M26" s="43">
        <f>SUM(M8:M23)</f>
        <v>0</v>
      </c>
    </row>
    <row r="27" spans="1:18" x14ac:dyDescent="0.25">
      <c r="A27" s="22" t="s">
        <v>34</v>
      </c>
    </row>
    <row r="28" spans="1:18" x14ac:dyDescent="0.25">
      <c r="A28" s="22" t="s">
        <v>35</v>
      </c>
    </row>
    <row r="32" spans="1:18" ht="16.899999999999999" customHeight="1" x14ac:dyDescent="0.25"/>
    <row r="34" spans="3:12" ht="37.15" customHeight="1" x14ac:dyDescent="0.25"/>
    <row r="36" spans="3:12" ht="15.75" x14ac:dyDescent="0.25">
      <c r="C36" s="44"/>
      <c r="D36" s="44"/>
      <c r="E36" s="44"/>
      <c r="F36" s="44"/>
      <c r="G36" s="44"/>
      <c r="H36" s="44"/>
      <c r="I36" s="44"/>
      <c r="J36" s="44"/>
      <c r="K36" s="44"/>
      <c r="L36" s="44"/>
    </row>
    <row r="37" spans="3:12" ht="16.899999999999999" customHeight="1" x14ac:dyDescent="0.25">
      <c r="C37" s="45"/>
      <c r="D37" s="46"/>
      <c r="E37" s="46"/>
      <c r="F37" s="47"/>
      <c r="G37" s="47"/>
      <c r="H37" s="47"/>
      <c r="I37" s="47"/>
      <c r="J37" s="47"/>
      <c r="K37" s="47"/>
      <c r="L37" s="47"/>
    </row>
    <row r="38" spans="3:12" x14ac:dyDescent="0.25">
      <c r="C38" s="48"/>
      <c r="D38" s="49"/>
      <c r="E38" s="49"/>
      <c r="F38" s="50"/>
      <c r="G38" s="51"/>
      <c r="H38" s="51"/>
      <c r="I38" s="51"/>
      <c r="J38" s="51"/>
      <c r="K38" s="51"/>
      <c r="L38" s="51"/>
    </row>
    <row r="39" spans="3:12" x14ac:dyDescent="0.25">
      <c r="C39" s="48"/>
      <c r="D39" s="49"/>
      <c r="E39" s="49"/>
      <c r="F39" s="50"/>
      <c r="G39" s="51"/>
      <c r="H39" s="51"/>
      <c r="I39" s="51"/>
      <c r="J39" s="51"/>
      <c r="K39" s="51"/>
      <c r="L39" s="51"/>
    </row>
  </sheetData>
  <sheetProtection algorithmName="SHA-512" hashValue="rooadmp/tISycdbPADwOP1yqE/s3ZWiOqs353lwPLhZskSNu4B8uizcZoueYIbr+NqTrQVoNRplYSRR5M4afWQ==" saltValue="QkLCrT82ZQ4mxSOzArsqZA==" spinCount="100000" sheet="1" objects="1" scenarios="1"/>
  <mergeCells count="24">
    <mergeCell ref="B1:M1"/>
    <mergeCell ref="B2:M2"/>
    <mergeCell ref="B3:M3"/>
    <mergeCell ref="F38:L38"/>
    <mergeCell ref="C38:E38"/>
    <mergeCell ref="C19:E19"/>
    <mergeCell ref="C22:E22"/>
    <mergeCell ref="C20:E20"/>
    <mergeCell ref="H26:K26"/>
    <mergeCell ref="C11:E11"/>
    <mergeCell ref="C12:E12"/>
    <mergeCell ref="C14:E14"/>
    <mergeCell ref="C18:E18"/>
    <mergeCell ref="C16:E16"/>
    <mergeCell ref="C5:E5"/>
    <mergeCell ref="C6:E6"/>
    <mergeCell ref="C7:E7"/>
    <mergeCell ref="C9:E9"/>
    <mergeCell ref="C8:E8"/>
    <mergeCell ref="F39:L39"/>
    <mergeCell ref="C39:E39"/>
    <mergeCell ref="C36:L36"/>
    <mergeCell ref="F37:L37"/>
    <mergeCell ref="C37:E37"/>
  </mergeCells>
  <phoneticPr fontId="10" type="noConversion"/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CFA MOULIN RABAUD
              &amp;RDQE - Lot n°10 PEINTURES 
PRO   - Edition du 15/10/2024</oddHeader>
    <oddFooter>&amp;CEdition du 15/10/2024&amp;RPage &amp;P/&amp;N</oddFooter>
  </headerFooter>
  <legacyDrawingHF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8.8554687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" t="s">
        <v>36</v>
      </c>
      <c r="AA1" s="1" t="e">
        <f>IF(DPGF!#REF!&lt;&gt;"",DPGF!#REF!,"0")</f>
        <v>#REF!</v>
      </c>
    </row>
    <row r="2" spans="1:27" ht="12.75" customHeight="1" x14ac:dyDescent="0.25">
      <c r="AA2" s="1" t="e">
        <f>UPPER(MID(AA98,1,1))&amp;MID(AA98,2,168)</f>
        <v>#REF!</v>
      </c>
    </row>
    <row r="3" spans="1:27" ht="25.5" customHeight="1" x14ac:dyDescent="0.25">
      <c r="A3" s="4" t="s">
        <v>37</v>
      </c>
      <c r="B3" s="3" t="s">
        <v>38</v>
      </c>
      <c r="C3" s="10" t="s">
        <v>39</v>
      </c>
      <c r="D3" s="10"/>
      <c r="E3" s="10"/>
      <c r="F3" s="10"/>
      <c r="G3" s="10"/>
      <c r="H3" s="10"/>
      <c r="I3" s="10"/>
      <c r="J3" s="10"/>
      <c r="AA3" s="1" t="e">
        <f>INT(AA1/1000000)</f>
        <v>#REF!</v>
      </c>
    </row>
    <row r="4" spans="1:27" ht="12.75" customHeight="1" x14ac:dyDescent="0.25">
      <c r="AA4" s="1" t="e">
        <f>INT((AA1-AA3*1000000)/1000)</f>
        <v>#REF!</v>
      </c>
    </row>
    <row r="5" spans="1:27" ht="25.5" customHeight="1" x14ac:dyDescent="0.25">
      <c r="A5" s="4" t="s">
        <v>40</v>
      </c>
      <c r="B5" s="3" t="s">
        <v>41</v>
      </c>
      <c r="C5" s="10" t="s">
        <v>42</v>
      </c>
      <c r="D5" s="10"/>
      <c r="E5" s="10"/>
      <c r="F5" s="10"/>
      <c r="G5" s="10"/>
      <c r="H5" s="10"/>
      <c r="I5" s="10"/>
      <c r="J5" s="10"/>
      <c r="AA5" s="1" t="e">
        <f>INT(AA1-AA3*1000000-AA4*1000)</f>
        <v>#REF!</v>
      </c>
    </row>
    <row r="6" spans="1:27" ht="12.75" customHeight="1" x14ac:dyDescent="0.25">
      <c r="AA6" s="1" t="e">
        <f>ROUND(AA1-AA3*1000000-AA4*1000-AA5,2)*100</f>
        <v>#REF!</v>
      </c>
    </row>
    <row r="7" spans="1:27" ht="12.75" customHeight="1" x14ac:dyDescent="0.25">
      <c r="A7" s="4" t="s">
        <v>43</v>
      </c>
      <c r="B7" s="3" t="s">
        <v>44</v>
      </c>
      <c r="C7" s="5"/>
      <c r="AA7" s="1" t="e">
        <f>AA3-AA12*100</f>
        <v>#REF!</v>
      </c>
    </row>
    <row r="8" spans="1:27" ht="12.75" customHeight="1" x14ac:dyDescent="0.25">
      <c r="AA8" s="1">
        <f>0</f>
        <v>0</v>
      </c>
    </row>
    <row r="9" spans="1:27" ht="12.75" customHeight="1" x14ac:dyDescent="0.25">
      <c r="A9" s="4" t="s">
        <v>45</v>
      </c>
      <c r="B9" s="3" t="s">
        <v>46</v>
      </c>
      <c r="C9" s="5" t="s">
        <v>47</v>
      </c>
      <c r="AA9" s="1" t="e">
        <f>AA4-AA15*100</f>
        <v>#REF!</v>
      </c>
    </row>
    <row r="10" spans="1:27" ht="12.75" customHeight="1" x14ac:dyDescent="0.25">
      <c r="AA10" s="1" t="e">
        <f>ROUND(AA5-AA18*100,0)</f>
        <v>#REF!</v>
      </c>
    </row>
    <row r="11" spans="1:27" ht="25.5" customHeight="1" x14ac:dyDescent="0.25">
      <c r="A11" s="4" t="s">
        <v>48</v>
      </c>
      <c r="B11" s="3" t="s">
        <v>49</v>
      </c>
      <c r="C11" s="10" t="s">
        <v>14</v>
      </c>
      <c r="D11" s="10"/>
      <c r="E11" s="10"/>
      <c r="F11" s="10"/>
      <c r="G11" s="10"/>
      <c r="H11" s="10"/>
      <c r="I11" s="10"/>
      <c r="J11" s="10"/>
      <c r="AA11" s="1" t="e">
        <f>AA6</f>
        <v>#REF!</v>
      </c>
    </row>
    <row r="12" spans="1:27" ht="12.75" customHeight="1" x14ac:dyDescent="0.25">
      <c r="AA12" s="1" t="e">
        <f>INT(AA3/100)</f>
        <v>#REF!</v>
      </c>
    </row>
    <row r="13" spans="1:27" ht="12.75" customHeight="1" x14ac:dyDescent="0.25">
      <c r="A13" s="4" t="s">
        <v>50</v>
      </c>
      <c r="B13" s="3" t="s">
        <v>51</v>
      </c>
      <c r="C13" s="5" t="s">
        <v>52</v>
      </c>
      <c r="AA13" s="1" t="e">
        <f>INT((AA3-AA12*100)/10)</f>
        <v>#REF!</v>
      </c>
    </row>
    <row r="14" spans="1:27" ht="12.75" customHeight="1" x14ac:dyDescent="0.25">
      <c r="AA14" s="1" t="e">
        <f>AA3-AA12*100-AA13*10</f>
        <v>#REF!</v>
      </c>
    </row>
    <row r="15" spans="1:27" ht="12.75" customHeight="1" x14ac:dyDescent="0.25">
      <c r="A15" s="4" t="s">
        <v>53</v>
      </c>
      <c r="B15" s="3" t="s">
        <v>54</v>
      </c>
      <c r="C15" s="5" t="s">
        <v>55</v>
      </c>
      <c r="AA15" s="1" t="e">
        <f>INT(AA4/100)</f>
        <v>#REF!</v>
      </c>
    </row>
    <row r="16" spans="1:27" ht="12.75" customHeight="1" x14ac:dyDescent="0.25">
      <c r="AA16" s="1" t="e">
        <f>INT((AA4-AA15*100)/10)</f>
        <v>#REF!</v>
      </c>
    </row>
    <row r="17" spans="1:27" ht="12.75" customHeight="1" x14ac:dyDescent="0.25">
      <c r="A17" s="4" t="s">
        <v>56</v>
      </c>
      <c r="B17" s="3" t="s">
        <v>57</v>
      </c>
      <c r="C17" s="5"/>
      <c r="AA17" s="1" t="e">
        <f>AA4-AA15*100-AA16*10</f>
        <v>#REF!</v>
      </c>
    </row>
    <row r="18" spans="1:27" ht="12.75" customHeight="1" x14ac:dyDescent="0.25">
      <c r="AA18" s="1" t="e">
        <f>INT(AA5/100)</f>
        <v>#REF!</v>
      </c>
    </row>
    <row r="19" spans="1:27" ht="12.75" customHeight="1" x14ac:dyDescent="0.25">
      <c r="C19" s="6">
        <v>0.2</v>
      </c>
      <c r="E19" s="7" t="s">
        <v>58</v>
      </c>
      <c r="AA19" s="1" t="e">
        <f>INT((AA5-AA18*100)/10)</f>
        <v>#REF!</v>
      </c>
    </row>
    <row r="20" spans="1:27" ht="12.75" customHeight="1" x14ac:dyDescent="0.25">
      <c r="C20" s="8">
        <v>5.5E-2</v>
      </c>
      <c r="E20" s="7" t="s">
        <v>59</v>
      </c>
      <c r="AA20" s="1" t="e">
        <f>AA5-AA18*100-AA19*10</f>
        <v>#REF!</v>
      </c>
    </row>
    <row r="21" spans="1:27" ht="12.75" customHeight="1" x14ac:dyDescent="0.25">
      <c r="C21" s="8">
        <v>0</v>
      </c>
      <c r="E21" s="7" t="s">
        <v>60</v>
      </c>
      <c r="AA21" s="1" t="e">
        <f>INT(AA6/10)</f>
        <v>#REF!</v>
      </c>
    </row>
    <row r="22" spans="1:27" ht="12.75" customHeight="1" x14ac:dyDescent="0.25">
      <c r="C22" s="9">
        <v>0</v>
      </c>
      <c r="E22" s="7" t="s">
        <v>61</v>
      </c>
      <c r="AA22" s="1" t="e">
        <f>ROUND(AA6-AA21*10,0)</f>
        <v>#REF!</v>
      </c>
    </row>
    <row r="23" spans="1:27" ht="12.75" customHeight="1" x14ac:dyDescent="0.25">
      <c r="AA23" s="1" t="e">
        <f>IF(AA12=0,"",IF(AA12=1,"",IF(AA12=2,"deux ",IF(AA12=3,"trois ",IF(AA12=4,"quatre ",IF(AA12=5,"cinq ",AA42))))))</f>
        <v>#REF!</v>
      </c>
    </row>
    <row r="24" spans="1:27" ht="12.75" customHeight="1" x14ac:dyDescent="0.25">
      <c r="A24" s="4" t="s">
        <v>62</v>
      </c>
      <c r="B24" s="3" t="s">
        <v>63</v>
      </c>
      <c r="C24" s="10"/>
      <c r="D24" s="10"/>
      <c r="E24" s="10"/>
      <c r="F24" s="10"/>
      <c r="G24" s="10"/>
      <c r="H24" s="10"/>
      <c r="I24" s="10"/>
      <c r="J24" s="10"/>
      <c r="AA24" s="1" t="e">
        <f>IF(AA12=0,"",IF(AA12&lt;2,"cent ",AA43))</f>
        <v>#REF!</v>
      </c>
    </row>
    <row r="25" spans="1:27" ht="12.75" customHeight="1" x14ac:dyDescent="0.25">
      <c r="AA25" s="1" t="e">
        <f>IF(AA13=1,AA44,IF(AA13=7,AA64,IF(AA13=9,AA80,AA89)))</f>
        <v>#REF!</v>
      </c>
    </row>
    <row r="26" spans="1:27" ht="12.75" customHeight="1" x14ac:dyDescent="0.25">
      <c r="A26" s="4" t="s">
        <v>64</v>
      </c>
      <c r="B26" s="3" t="s">
        <v>65</v>
      </c>
      <c r="C26" s="10"/>
      <c r="D26" s="10"/>
      <c r="E26" s="10"/>
      <c r="F26" s="10"/>
      <c r="G26" s="10"/>
      <c r="H26" s="10"/>
      <c r="I26" s="10"/>
      <c r="J26" s="10"/>
      <c r="AA26" s="1" t="e">
        <f>IF(AA7=11,"",IF(AA7=12,"",IF(AA7=13,"",IF(AA7=14,"",IF(AA7=15,"",IF(AA7=16,"",AA45))))))</f>
        <v>#REF!</v>
      </c>
    </row>
    <row r="27" spans="1:27" ht="12.75" customHeight="1" x14ac:dyDescent="0.25">
      <c r="AA27" s="1" t="e">
        <f>IF(AA3=0,"",IF(AA3&lt;2,"million ","millions "))</f>
        <v>#REF!</v>
      </c>
    </row>
    <row r="28" spans="1:27" ht="12.75" customHeight="1" x14ac:dyDescent="0.25">
      <c r="A28" s="4" t="s">
        <v>66</v>
      </c>
      <c r="B28" s="3" t="s">
        <v>67</v>
      </c>
      <c r="C28" s="10"/>
      <c r="D28" s="10"/>
      <c r="E28" s="10"/>
      <c r="F28" s="10"/>
      <c r="G28" s="10"/>
      <c r="H28" s="10"/>
      <c r="I28" s="10"/>
      <c r="J28" s="10"/>
      <c r="AA28" s="1" t="e">
        <f>IF(AA8=1,"",IF(AA15=0,"",IF(AA15=1,"",IF(AA15=2,"deux ",IF(AA15=3,"trois ",IF(AA15=4,"quatre ",IF(AA15=5,"cinq ",AA46)))))))</f>
        <v>#REF!</v>
      </c>
    </row>
    <row r="29" spans="1:27" ht="12.75" customHeight="1" x14ac:dyDescent="0.25">
      <c r="AA29" s="1" t="e">
        <f>IF(AA15=0,"",IF(AA15&lt;2,"cent ",AA47))</f>
        <v>#REF!</v>
      </c>
    </row>
    <row r="30" spans="1:27" ht="12.75" customHeight="1" x14ac:dyDescent="0.25">
      <c r="AA30" s="1" t="e">
        <f>IF(AA16=1,AA48,IF(AA16=7,AA66,IF(AA16=9,AA81,AA90)))</f>
        <v>#REF!</v>
      </c>
    </row>
    <row r="31" spans="1:27" ht="12.75" customHeight="1" x14ac:dyDescent="0.25">
      <c r="AA31" s="1" t="e">
        <f>IF(AA4=1,"",AA49)</f>
        <v>#REF!</v>
      </c>
    </row>
    <row r="32" spans="1:27" ht="12.75" customHeight="1" x14ac:dyDescent="0.25">
      <c r="AA32" s="1" t="e">
        <f>IF(AA4&gt;0,"mille ","")</f>
        <v>#REF!</v>
      </c>
    </row>
    <row r="33" spans="27:27" ht="12.75" customHeight="1" x14ac:dyDescent="0.25">
      <c r="AA33" s="1" t="e">
        <f>IF(INT(AA1)=0,"zéro ",IF(AA18=0,"",IF(AA18=1,"",IF(AA18=2,"deux ",IF(AA18=3,"trois ",IF(AA18=4,"quatre ",IF(AA18=5,"cinq ",AA50)))))))</f>
        <v>#REF!</v>
      </c>
    </row>
    <row r="34" spans="27:27" ht="12.75" customHeight="1" x14ac:dyDescent="0.25">
      <c r="AA34" s="1" t="e">
        <f>IF(AA18=0,"",IF(AA18&lt;2,"cent ",AA51))</f>
        <v>#REF!</v>
      </c>
    </row>
    <row r="35" spans="27:27" ht="12.75" customHeight="1" x14ac:dyDescent="0.25">
      <c r="AA35" s="1" t="e">
        <f>IF(AA19=1,AA52,IF(AA19=7,AA68,IF(AA19=9,AA83,AA91)))</f>
        <v>#REF!</v>
      </c>
    </row>
    <row r="36" spans="27:27" ht="12.75" customHeight="1" x14ac:dyDescent="0.25">
      <c r="AA36" s="1" t="e">
        <f>IF(AA10=11,"",IF(AA10=12,"",IF(AA10=13,"",IF(AA10=14,"",IF(AA10=15,"",IF(AA10=16,"",AA53))))))</f>
        <v>#REF!</v>
      </c>
    </row>
    <row r="37" spans="27:27" ht="12.75" customHeight="1" x14ac:dyDescent="0.25">
      <c r="AA37" s="1" t="e">
        <f>IF(INT(AA1&lt;2),"euro ","euros ")</f>
        <v>#REF!</v>
      </c>
    </row>
    <row r="38" spans="27:27" ht="12.75" customHeight="1" x14ac:dyDescent="0.25">
      <c r="AA38" s="1" t="e">
        <f>IF(AA6&gt;0,"et ","")</f>
        <v>#REF!</v>
      </c>
    </row>
    <row r="39" spans="27:27" ht="12.75" customHeight="1" x14ac:dyDescent="0.25">
      <c r="AA39" s="1" t="e">
        <f>IF(AA21=1,AA54,IF(AA21=7,AA70,IF(AA21=9,AA84,AA92)))</f>
        <v>#REF!</v>
      </c>
    </row>
    <row r="40" spans="27:27" ht="12.75" customHeight="1" x14ac:dyDescent="0.25">
      <c r="AA40" s="1" t="e">
        <f>IF(AA11=11,"",IF(AA11=12,"",IF(AA11=13,"",IF(AA11=14,"",IF(AA11=15,"",IF(AA11=16,"",AA55))))))</f>
        <v>#REF!</v>
      </c>
    </row>
    <row r="41" spans="27:27" ht="12.75" customHeight="1" x14ac:dyDescent="0.25">
      <c r="AA41" s="1" t="e">
        <f>IF(AA6=0,"",IF(AA6&lt;2,"centime","centimes"))</f>
        <v>#REF!</v>
      </c>
    </row>
    <row r="42" spans="27:27" ht="12.75" customHeight="1" x14ac:dyDescent="0.25">
      <c r="AA42" s="1" t="e">
        <f>IF(AA3=0," ",IF(AA12=6,"six ",IF(AA12=7,"sept ",IF(AA12=8,"huit ",IF(AA12=9,"neuf ",)))))</f>
        <v>#REF!</v>
      </c>
    </row>
    <row r="43" spans="27:27" ht="12.75" customHeight="1" x14ac:dyDescent="0.25">
      <c r="AA43" s="1" t="e">
        <f>IF(AA7&gt;0,"cent ", "cents ")</f>
        <v>#REF!</v>
      </c>
    </row>
    <row r="44" spans="27:27" ht="12.75" customHeight="1" x14ac:dyDescent="0.25">
      <c r="AA44" s="1" t="e">
        <f>IF(AA7=10,"dix ",IF(AA7=11,"onze ",IF(AA7=12,"douze ",IF(AA7=13,"treize ",IF(AA7=14,"quatorze ",IF(AA7=15,"quinze ",AA56))))))</f>
        <v>#REF!</v>
      </c>
    </row>
    <row r="45" spans="27:27" ht="12.75" customHeight="1" x14ac:dyDescent="0.25">
      <c r="AA45" s="1" t="e">
        <f>IF(AA7=17,"",IF(AA7=18,"",IF(AA7=19,"",AA57)))</f>
        <v>#REF!</v>
      </c>
    </row>
    <row r="46" spans="27:27" ht="12.75" customHeight="1" x14ac:dyDescent="0.25">
      <c r="AA46" s="1" t="e">
        <f>IF(AA15=6,"six ",IF(AA15=7,"sept ",IF(AA15=8,"huit ",IF(AA15=9,"neuf ",))))</f>
        <v>#REF!</v>
      </c>
    </row>
    <row r="47" spans="27:27" ht="12.75" customHeight="1" x14ac:dyDescent="0.25">
      <c r="AA47" s="1" t="e">
        <f>IF(AA9&gt;0,"cent ", "cents ")</f>
        <v>#REF!</v>
      </c>
    </row>
    <row r="48" spans="27:27" ht="12.75" customHeight="1" x14ac:dyDescent="0.25">
      <c r="AA48" s="1" t="e">
        <f>IF(AA9=10,"dix ",IF(AA9=11,"onze ",IF(AA9=12,"douze ",IF(AA9=13,"treize ",IF(AA9=14,"quatorze ",IF(AA9=15,"quinze ",AA58))))))</f>
        <v>#REF!</v>
      </c>
    </row>
    <row r="49" spans="27:27" ht="12.75" customHeight="1" x14ac:dyDescent="0.25">
      <c r="AA49" s="1" t="e">
        <f>IF(AA9=11,"",IF(AA9=12,"",IF(AA9=13,"",IF(AA9=14,"",IF(AA9=15,"",IF(AA9=16,"",AA59))))))</f>
        <v>#REF!</v>
      </c>
    </row>
    <row r="50" spans="27:27" ht="12.75" customHeight="1" x14ac:dyDescent="0.25">
      <c r="AA50" s="1" t="e">
        <f>IF(AA18=6,"six ",IF(AA18=7,"sept ",IF(AA18=8,"huit ",IF(AA18=9,"neuf ",))))</f>
        <v>#REF!</v>
      </c>
    </row>
    <row r="51" spans="27:27" ht="12.75" customHeight="1" x14ac:dyDescent="0.25">
      <c r="AA51" s="1" t="e">
        <f>IF(AA10&gt;0,"cent ", "cents ")</f>
        <v>#REF!</v>
      </c>
    </row>
    <row r="52" spans="27:27" ht="12.75" customHeight="1" x14ac:dyDescent="0.25">
      <c r="AA52" s="1" t="e">
        <f>IF(AA10=10,"dix ",IF(AA10=11,"onze ",IF(AA10=12,"douze ",IF(AA10=13,"treize ",IF(AA10=14,"quatorze ",IF(AA10=15,"quinze ",AA60))))))</f>
        <v>#REF!</v>
      </c>
    </row>
    <row r="53" spans="27:27" ht="12.75" customHeight="1" x14ac:dyDescent="0.25">
      <c r="AA53" s="1" t="e">
        <f>IF(AA10=17,"",IF(AA10=18,"",IF(AA10=19,"",AA61)))</f>
        <v>#REF!</v>
      </c>
    </row>
    <row r="54" spans="27:27" ht="12.75" customHeight="1" x14ac:dyDescent="0.25">
      <c r="AA54" s="1" t="e">
        <f>IF(AA11=10,"dix ",IF(AA11=11,"onze ",IF(AA11=12,"douze ",IF(AA11=13,"treize ",IF(AA11=14,"quatorze ",IF(AA11=15,"quinze ",AA62))))))</f>
        <v>#REF!</v>
      </c>
    </row>
    <row r="55" spans="27:27" ht="12.75" customHeight="1" x14ac:dyDescent="0.25">
      <c r="AA55" s="1" t="e">
        <f>IF(AA11=17,"",IF(AA11=18,"",IF(AA11=19,"",AA63)))</f>
        <v>#REF!</v>
      </c>
    </row>
    <row r="56" spans="27:27" ht="12.75" customHeight="1" x14ac:dyDescent="0.25">
      <c r="AA56" s="1" t="e">
        <f>IF(AA7=16,"seize ",IF(AA7=17,"dix-sept ",IF(AA7=18,"dix-huit ",IF(AA7=19,"dix-neuf ",AA64))))</f>
        <v>#REF!</v>
      </c>
    </row>
    <row r="57" spans="27:27" ht="12.75" customHeight="1" x14ac:dyDescent="0.25">
      <c r="AA57" s="1" t="e">
        <f>IF(AA7=21,"et un ",IF(AA7=31,"et un ",IF(AA7=41,"et un ",IF(AA7=51,"et un ",IF(AA7=61,"et un ",AA65)))))</f>
        <v>#REF!</v>
      </c>
    </row>
    <row r="58" spans="27:27" ht="12.75" customHeight="1" x14ac:dyDescent="0.25">
      <c r="AA58" s="1" t="e">
        <f>IF(AA9=16,"seize ",IF(AA9=17,"dix-sept ",IF(AA9=18,"dix-huit ",IF(AA9=19,"dix-neuf ",AA66))))</f>
        <v>#REF!</v>
      </c>
    </row>
    <row r="59" spans="27:27" ht="12.75" customHeight="1" x14ac:dyDescent="0.25">
      <c r="AA59" s="1" t="e">
        <f>IF(AA9=17,"",IF(AA9=18,"",IF(AA9=19,"",AA67)))</f>
        <v>#REF!</v>
      </c>
    </row>
    <row r="60" spans="27:27" ht="12.75" customHeight="1" x14ac:dyDescent="0.25">
      <c r="AA60" s="1" t="e">
        <f>IF(AA10=16,"seize ",IF(AA10=17,"dix-sept ",IF(AA10=18,"dix-huit ",IF(AA10=19,"dix-neuf ",AA68))))</f>
        <v>#REF!</v>
      </c>
    </row>
    <row r="61" spans="27:27" ht="12.75" customHeight="1" x14ac:dyDescent="0.25">
      <c r="AA61" s="1" t="e">
        <f>IF(AA10=21,"et un ",IF(AA10=31,"et un ",IF(AA10=41,"et un ",IF(AA10=51,"et un ",IF(AA10=61,"et un ",AA69)))))</f>
        <v>#REF!</v>
      </c>
    </row>
    <row r="62" spans="27:27" ht="12.75" customHeight="1" x14ac:dyDescent="0.25">
      <c r="AA62" s="1" t="e">
        <f>IF(AA11=16,"seize ",IF(AA11=17,"dix-sept ",IF(AA11=18,"dix-huit ",IF(AA11=19,"dix-neuf ",AA70))))</f>
        <v>#REF!</v>
      </c>
    </row>
    <row r="63" spans="27:27" ht="12.75" customHeight="1" x14ac:dyDescent="0.25">
      <c r="AA63" s="1" t="e">
        <f>IF(AA11=21,"et un ",IF(AA11=31,"et un ",IF(AA11=41,"et un ",IF(AA11=51,"et un ",IF(AA11=61,"et un ",AA71)))))</f>
        <v>#REF!</v>
      </c>
    </row>
    <row r="64" spans="27:27" ht="12.75" customHeight="1" x14ac:dyDescent="0.25">
      <c r="AA64" s="1" t="e">
        <f>IF(AA7=70,"soixante-dix ",IF(AA7=71,"soixante et onze ",IF(AA7=72,"soixante-douze ",IF(AA7=73,"soixante-treize ",IF(AA7=74,"soixante-quatorze ",IF(AA7=75,"soixante-quinze ",AA72))))))</f>
        <v>#REF!</v>
      </c>
    </row>
    <row r="65" spans="27:27" ht="12.75" customHeight="1" x14ac:dyDescent="0.25">
      <c r="AA65" s="1" t="e">
        <f>IF(AA13=9,"",IF(AA13=7,"",IF(AA14=0,"",IF(AA14=1,"un ",IF(AA14=2,"deux ",IF(AA14=3,"trois ",IF(AA14=4,"quatre ",IF(AA14=5,"cinq ",AA73))))))))</f>
        <v>#REF!</v>
      </c>
    </row>
    <row r="66" spans="27:27" ht="12.75" customHeight="1" x14ac:dyDescent="0.25">
      <c r="AA66" s="1" t="e">
        <f>IF(AA9=70,"soixante-dix ",IF(AA9=71,"soixante et onze ",IF(AA9=72,"soixante-douze ",IF(AA9=73,"soixante-treize ",IF(AA9=74,"soixante-quatorze ",IF(AA9=75,"soixante-quinze ",AA74))))))</f>
        <v>#REF!</v>
      </c>
    </row>
    <row r="67" spans="27:27" ht="12.75" customHeight="1" x14ac:dyDescent="0.25">
      <c r="AA67" s="1" t="e">
        <f>IF(AA9=21,"et un ",IF(AA9=31,"et un ",IF(AA9=41,"et un ",IF(AA9=51,"et un ",IF(AA9=61,"et un ",AA75)))))</f>
        <v>#REF!</v>
      </c>
    </row>
    <row r="68" spans="27:27" ht="12.75" customHeight="1" x14ac:dyDescent="0.25">
      <c r="AA68" s="1" t="e">
        <f>IF(AA10=70,"soixante-dix ",IF(AA10=71,"soixante et onze ",IF(AA10=72,"soixante-douze ",IF(AA10=73,"soixante-treize ",IF(AA10=74,"soixante-quatorze ",IF(AA10=75,"soixante-quinze ",AA76))))))</f>
        <v>#REF!</v>
      </c>
    </row>
    <row r="69" spans="27:27" ht="12.75" customHeight="1" x14ac:dyDescent="0.25">
      <c r="AA69" s="1" t="e">
        <f>IF(AA19=9,"",IF(AA19=7,"",IF(AA20=0,"",IF(AA20=1,"un ",IF(AA20=2,"deux ",IF(AA20=3,"trois ",IF(AA20=4,"quatre ",IF(AA20=5,"cinq ",AA77))))))))</f>
        <v>#REF!</v>
      </c>
    </row>
    <row r="70" spans="27:27" ht="12.75" customHeight="1" x14ac:dyDescent="0.25">
      <c r="AA70" s="1" t="e">
        <f>IF(AA11=70,"soixante-dix ",IF(AA11=71,"soixante et onze ",IF(AA11=72,"soixante-douze ",IF(AA11=73,"soixante-treize ",IF(AA11=74,"soixante-quatorze ",IF(AA11=75,"soixante-quinze ",AA78))))))</f>
        <v>#REF!</v>
      </c>
    </row>
    <row r="71" spans="27:27" ht="12.75" customHeight="1" x14ac:dyDescent="0.25">
      <c r="AA71" s="1" t="e">
        <f>IF(AA21=9,"",IF(AA21=7,"",IF(AA22=0,"",IF(AA22=1,"un ",IF(AA22=2,"deux ",IF(AA22=3,"trois ",IF(AA22=4,"quatre ",IF(AA22=5,"cinq ",AA79))))))))</f>
        <v>#REF!</v>
      </c>
    </row>
    <row r="72" spans="27:27" ht="12.75" customHeight="1" x14ac:dyDescent="0.25">
      <c r="AA72" s="1" t="e">
        <f>IF(AA7=76,"soixante-seize ",IF(AA7=77,"soixante-dix-sept ",IF(AA7=78,"soixante-dix-huit ",IF(AA7=79,"soixante-dix-neuf ",AA80))))</f>
        <v>#REF!</v>
      </c>
    </row>
    <row r="73" spans="27:27" ht="12.75" customHeight="1" x14ac:dyDescent="0.25">
      <c r="AA73" s="1" t="e">
        <f>IF(AA13=9,"",IF(AA14=6,"six ",IF(AA14=7,"sept ",IF(AA14=8,"huit ",IF(AA14=9,"neuf ",)))))</f>
        <v>#REF!</v>
      </c>
    </row>
    <row r="74" spans="27:27" ht="12.75" customHeight="1" x14ac:dyDescent="0.25">
      <c r="AA74" s="1" t="e">
        <f>IF(AA9=76,"soixante-seize ",IF(AA9=77,"soixante-dix-sept ",IF(AA9=78,"soixante-dix-huit ",IF(AA9=79,"soixante-dix-neuf ",AA81))))</f>
        <v>#REF!</v>
      </c>
    </row>
    <row r="75" spans="27:27" ht="12.75" customHeight="1" x14ac:dyDescent="0.25">
      <c r="AA75" s="1" t="e">
        <f>IF(AA16=9,"",IF(AA16=7,"",IF(AA17=0,"",IF(AA17=1,"un ",IF(AA17=2,"deux ",IF(AA17=3,"trois ",IF(AA17=4,"quatre ",IF(AA17=5,"cinq ",AA82))))))))</f>
        <v>#REF!</v>
      </c>
    </row>
    <row r="76" spans="27:27" ht="12.75" customHeight="1" x14ac:dyDescent="0.25">
      <c r="AA76" s="1" t="e">
        <f>IF(AA10=76,"soixante-seize ",IF(AA10=77,"soixante-dix-sept ",IF(AA10=78,"soixante-dix-huit ",IF(AA10=79,"soixante-dix-neuf ",AA83))))</f>
        <v>#REF!</v>
      </c>
    </row>
    <row r="77" spans="27:27" ht="12.75" customHeight="1" x14ac:dyDescent="0.25">
      <c r="AA77" s="1" t="e">
        <f>IF(AA19=9,"",IF(AA20=6,"six ",IF(AA20=7,"sept ",IF(AA20=8,"huit ",IF(AA20=9,"neuf ",)))))</f>
        <v>#REF!</v>
      </c>
    </row>
    <row r="78" spans="27:27" ht="12.75" customHeight="1" x14ac:dyDescent="0.25">
      <c r="AA78" s="1" t="e">
        <f>IF(AA11=76,"soixante-seize ",IF(AA11=77,"soixante-dix-sept ",IF(AA11=78,"soixante-dix-huit ",IF(AA11=79,"soixante-dix-neuf ",AA84))))</f>
        <v>#REF!</v>
      </c>
    </row>
    <row r="79" spans="27:27" ht="12.75" customHeight="1" x14ac:dyDescent="0.25">
      <c r="AA79" s="1" t="e">
        <f>IF(AA21=9,"",IF(AA22=6,"six ",IF(AA22=7,"sept ",IF(AA22=8,"huit ",IF(AA22=9,"neuf ",)))))</f>
        <v>#REF!</v>
      </c>
    </row>
    <row r="80" spans="27:27" ht="12.75" customHeight="1" x14ac:dyDescent="0.25">
      <c r="AA80" s="1" t="e">
        <f>IF(AA7=90,"quatre-vingt-dix ",IF(AA7=91,"quatre-vingt-onze ",IF(AA7=92,"quatre-vingt-douze ",IF(AA7=93,"quatre-vingt-treize ",IF(AA7=94,"quatre-vingt-quatorze ",IF(AA7=95,"quatre-vingt-quinze ",AA85))))))</f>
        <v>#REF!</v>
      </c>
    </row>
    <row r="81" spans="27:27" ht="12.75" customHeight="1" x14ac:dyDescent="0.25">
      <c r="AA81" s="1" t="e">
        <f>IF(AA9=90,"quatre-vingt-dix ",IF(AA9=91,"quatre-vingt-onze ",IF(AA9=92,"quatre-vingt-douze ",IF(AA9=93,"quatre-vingt-treize ",IF(AA9=94,"quatre-vingt-quatorze ",IF(AA9=95,"quatre-vingt-quinze ",AA86))))))</f>
        <v>#REF!</v>
      </c>
    </row>
    <row r="82" spans="27:27" ht="12.75" customHeight="1" x14ac:dyDescent="0.25">
      <c r="AA82" s="1" t="e">
        <f>IF(AA16=9,"",IF(AA17=6,"six ",IF(AA17=7,"sept ",IF(AA17=8,"huit ",IF(AA17=9,"neuf ",)))))</f>
        <v>#REF!</v>
      </c>
    </row>
    <row r="83" spans="27:27" ht="12.75" customHeight="1" x14ac:dyDescent="0.25">
      <c r="AA83" s="1" t="e">
        <f>IF(AA10=90,"quatre-vingt-dix ",IF(AA10=91,"quatre-vingt-onze ",IF(AA10=92,"quatre-vingt-douze ",IF(AA10=93,"quatre-vingt-treize ",IF(AA10=94,"quatre-vingt-quatorze ",IF(AA10=95,"quatre-vingt-quinze ",AA87))))))</f>
        <v>#REF!</v>
      </c>
    </row>
    <row r="84" spans="27:27" ht="12.75" customHeight="1" x14ac:dyDescent="0.25">
      <c r="AA84" s="1" t="e">
        <f>IF(AA11=90,"quatre-vingt-dix ",IF(AA11=91,"quatre-vingt-onze ",IF(AA11=92,"quatre-vingt-douze ",IF(AA11=93,"quatre-vingt-treize ",IF(AA11=94,"quatre-vingt-quatorze ",IF(AA11=95,"quatre-vingt-quinze ",AA88))))))</f>
        <v>#REF!</v>
      </c>
    </row>
    <row r="85" spans="27:27" ht="12.75" customHeight="1" x14ac:dyDescent="0.25">
      <c r="AA85" s="1" t="e">
        <f>IF(AA7=96,"quatre-vingt-seize ",IF(AA7=97,"quatre-vingt-dix-sept ",IF(AA7=98,"quatre-vingt-dix-huit ",IF(AA7=99,"quatre-vingt-dix-neuf ",AA89))))</f>
        <v>#REF!</v>
      </c>
    </row>
    <row r="86" spans="27:27" ht="12.75" customHeight="1" x14ac:dyDescent="0.25">
      <c r="AA86" s="1" t="e">
        <f>IF(AA9=96,"quatre-vingt-seize ",IF(AA9=97,"quatre-vingt-dix-sept ",IF(AA9=98,"quatre-vingt-dix-huit ",IF(AA9=99,"quatre-vingt-dix-neuf ",AA90))))</f>
        <v>#REF!</v>
      </c>
    </row>
    <row r="87" spans="27:27" ht="12.75" customHeight="1" x14ac:dyDescent="0.25">
      <c r="AA87" s="1" t="e">
        <f>IF(AA10=96,"quatre-vingt-seize ",IF(AA10=97,"quatre-vingt-dix-sept ",IF(AA10=98,"quatre-vingt-dix-huit ",IF(AA10=99,"quatre-vingt-dix-neuf ",AA91))))</f>
        <v>#REF!</v>
      </c>
    </row>
    <row r="88" spans="27:27" ht="12.75" customHeight="1" x14ac:dyDescent="0.25">
      <c r="AA88" s="1" t="e">
        <f>IF(AA11=96,"quatre-vingt-seize ",IF(AA11=97,"quatre-vingt-dix-sept ",IF(AA11=98,"quatre-vingt-dix-huit ",IF(AA11=99,"quatre-vingt-dix-neuf ",AA92))))</f>
        <v>#REF!</v>
      </c>
    </row>
    <row r="89" spans="27:27" ht="12.75" customHeight="1" x14ac:dyDescent="0.25">
      <c r="AA89" s="1" t="e">
        <f>IF(AA13=2,"vingt ",IF(AA13=3,"trente ",IF(AA13=4,"quarante ",IF(AA13=5,"cinquante ",AA93))))</f>
        <v>#REF!</v>
      </c>
    </row>
    <row r="90" spans="27:27" ht="12.75" customHeight="1" x14ac:dyDescent="0.25">
      <c r="AA90" s="1" t="e">
        <f>IF(AA16=2,"vingt ",IF(AA16=3,"trente ",IF(AA16=4,"quarante ",IF(AA16=5,"cinquante ",AA94))))</f>
        <v>#REF!</v>
      </c>
    </row>
    <row r="91" spans="27:27" ht="12.75" customHeight="1" x14ac:dyDescent="0.25">
      <c r="AA91" s="1" t="e">
        <f>IF(AA19=2,"vingt ",IF(AA19=3,"trente ",IF(AA19=4,"quarante ",IF(AA19=5,"cinquante ",AA95))))</f>
        <v>#REF!</v>
      </c>
    </row>
    <row r="92" spans="27:27" ht="12.75" customHeight="1" x14ac:dyDescent="0.25">
      <c r="AA92" s="1" t="e">
        <f>IF(AA21=2,"vingt ",IF(AA21=3,"trente ",IF(AA21=4,"quarante ",IF(AA21=5,"cinquante ",AA96))))</f>
        <v>#REF!</v>
      </c>
    </row>
    <row r="93" spans="27:27" ht="12.75" customHeight="1" x14ac:dyDescent="0.25">
      <c r="AA93" s="1" t="e">
        <f>IF(AA13=6,"soixante ",IF(AA7=80,"quatre-vingts ",IF(AA13=8,"quatre-vingt-","")))</f>
        <v>#REF!</v>
      </c>
    </row>
    <row r="94" spans="27:27" ht="12.75" customHeight="1" x14ac:dyDescent="0.25">
      <c r="AA94" s="1" t="e">
        <f>IF(AA16=6,"soixante ",IF(AA9=80,"quatre-vingts ",IF(AA16=8,"quatre-vingt-","")))</f>
        <v>#REF!</v>
      </c>
    </row>
    <row r="95" spans="27:27" ht="12.75" customHeight="1" x14ac:dyDescent="0.25">
      <c r="AA95" s="1" t="e">
        <f>IF(AA19=6,"soixante ",IF(AA10=80,"quatre-vingts ",IF(AA19=8,"quatre-vingt-","")))</f>
        <v>#REF!</v>
      </c>
    </row>
    <row r="96" spans="27:27" ht="12.75" customHeight="1" x14ac:dyDescent="0.25">
      <c r="AA96" s="1" t="e">
        <f>IF(AA21=6,"soixante ",IF(AA11=80,"quatre-vingts ",IF(AA21=8,"quatre-vingt-","")))</f>
        <v>#REF!</v>
      </c>
    </row>
    <row r="97" spans="27:27" ht="12.75" customHeight="1" x14ac:dyDescent="0.25">
      <c r="AA97" s="1">
        <f>0</f>
        <v>0</v>
      </c>
    </row>
    <row r="98" spans="27:27" ht="12.75" customHeight="1" x14ac:dyDescent="0.25">
      <c r="AA98" s="1" t="e">
        <f>(AA23&amp;AA24&amp;AA25&amp;AA26&amp;AA27&amp;AA28&amp;AA29&amp;AA30&amp;AA31&amp;AA32&amp;AA33&amp;AA34&amp;AA35&amp;AA36&amp;AA37&amp;AA38&amp;AA39&amp;AA40&amp;AA41)</f>
        <v>#REF!</v>
      </c>
    </row>
  </sheetData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8.85546875" defaultRowHeight="15" x14ac:dyDescent="0.25"/>
  <cols>
    <col min="1" max="1" width="24.7109375" customWidth="1"/>
  </cols>
  <sheetData>
    <row r="1" spans="1:3" x14ac:dyDescent="0.25">
      <c r="A1" s="1" t="s">
        <v>68</v>
      </c>
      <c r="B1" s="1" t="s">
        <v>69</v>
      </c>
    </row>
    <row r="2" spans="1:3" x14ac:dyDescent="0.25">
      <c r="A2" s="1" t="s">
        <v>70</v>
      </c>
      <c r="B2" s="1" t="s">
        <v>71</v>
      </c>
    </row>
    <row r="3" spans="1:3" x14ac:dyDescent="0.25">
      <c r="A3" s="1" t="s">
        <v>72</v>
      </c>
      <c r="B3" s="1">
        <v>1</v>
      </c>
    </row>
    <row r="4" spans="1:3" x14ac:dyDescent="0.25">
      <c r="A4" s="1" t="s">
        <v>73</v>
      </c>
      <c r="B4" s="1">
        <v>0</v>
      </c>
    </row>
    <row r="5" spans="1:3" x14ac:dyDescent="0.25">
      <c r="A5" s="1" t="s">
        <v>74</v>
      </c>
      <c r="B5" s="1">
        <v>1</v>
      </c>
    </row>
    <row r="6" spans="1:3" x14ac:dyDescent="0.25">
      <c r="A6" s="1" t="s">
        <v>75</v>
      </c>
      <c r="B6" s="1">
        <v>1</v>
      </c>
    </row>
    <row r="7" spans="1:3" x14ac:dyDescent="0.25">
      <c r="A7" s="1" t="s">
        <v>76</v>
      </c>
      <c r="B7" s="1">
        <v>1</v>
      </c>
    </row>
    <row r="8" spans="1:3" x14ac:dyDescent="0.25">
      <c r="A8" s="1" t="s">
        <v>77</v>
      </c>
      <c r="B8" s="1">
        <v>0</v>
      </c>
    </row>
    <row r="9" spans="1:3" x14ac:dyDescent="0.25">
      <c r="A9" s="1" t="s">
        <v>78</v>
      </c>
      <c r="B9" s="1">
        <v>0</v>
      </c>
    </row>
    <row r="10" spans="1:3" x14ac:dyDescent="0.25">
      <c r="A10" s="1" t="s">
        <v>79</v>
      </c>
      <c r="C10" s="1" t="s">
        <v>80</v>
      </c>
    </row>
    <row r="11" spans="1:3" x14ac:dyDescent="0.25">
      <c r="A11" s="1" t="s">
        <v>81</v>
      </c>
      <c r="B11" s="1">
        <v>0</v>
      </c>
    </row>
    <row r="12" spans="1:3" x14ac:dyDescent="0.25">
      <c r="A12" s="1" t="s">
        <v>82</v>
      </c>
      <c r="B12" s="1" t="s">
        <v>83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8" ma:contentTypeDescription="Crée un document." ma:contentTypeScope="" ma:versionID="b53751d5852685d728d42c438fa24f4a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1d15ea4f29abaa37d0cf207e64171776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1118E45-A041-4A68-986F-E00396FDA1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2C526F8-A5DA-41E0-AA1F-9093F22525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836769-E411-4EDD-9BA0-C8B1A518D69F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16</vt:i4>
      </vt:variant>
    </vt:vector>
  </HeadingPairs>
  <TitlesOfParts>
    <vt:vector size="19" baseType="lpstr"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Sérine GADOUCHE</cp:lastModifiedBy>
  <cp:revision/>
  <dcterms:created xsi:type="dcterms:W3CDTF">2024-10-17T11:16:05Z</dcterms:created>
  <dcterms:modified xsi:type="dcterms:W3CDTF">2025-03-10T16:58:59Z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3d45b04-b48d-41ef-8ae8-c246086b38a8_Enabled">
    <vt:lpwstr>true</vt:lpwstr>
  </property>
  <property fmtid="{D5CDD505-2E9C-101B-9397-08002B2CF9AE}" pid="3" name="MSIP_Label_93d45b04-b48d-41ef-8ae8-c246086b38a8_SetDate">
    <vt:lpwstr>2025-01-28T09:42:51Z</vt:lpwstr>
  </property>
  <property fmtid="{D5CDD505-2E9C-101B-9397-08002B2CF9AE}" pid="4" name="MSIP_Label_93d45b04-b48d-41ef-8ae8-c246086b38a8_Method">
    <vt:lpwstr>Standard</vt:lpwstr>
  </property>
  <property fmtid="{D5CDD505-2E9C-101B-9397-08002B2CF9AE}" pid="5" name="MSIP_Label_93d45b04-b48d-41ef-8ae8-c246086b38a8_Name">
    <vt:lpwstr>defa4170-0d19-0005-0004-bc88714345d2</vt:lpwstr>
  </property>
  <property fmtid="{D5CDD505-2E9C-101B-9397-08002B2CF9AE}" pid="6" name="MSIP_Label_93d45b04-b48d-41ef-8ae8-c246086b38a8_SiteId">
    <vt:lpwstr>f2a69424-583d-4537-8e59-ecaf6313b6fe</vt:lpwstr>
  </property>
  <property fmtid="{D5CDD505-2E9C-101B-9397-08002B2CF9AE}" pid="7" name="MSIP_Label_93d45b04-b48d-41ef-8ae8-c246086b38a8_ActionId">
    <vt:lpwstr>1eeeb652-f290-42b0-b909-541e4db061d0</vt:lpwstr>
  </property>
  <property fmtid="{D5CDD505-2E9C-101B-9397-08002B2CF9AE}" pid="8" name="MSIP_Label_93d45b04-b48d-41ef-8ae8-c246086b38a8_ContentBits">
    <vt:lpwstr>0</vt:lpwstr>
  </property>
  <property fmtid="{D5CDD505-2E9C-101B-9397-08002B2CF9AE}" pid="9" name="ContentTypeId">
    <vt:lpwstr>0x0101005139625609C7CA449562A2C47EAD938C</vt:lpwstr>
  </property>
  <property fmtid="{D5CDD505-2E9C-101B-9397-08002B2CF9AE}" pid="10" name="MediaServiceImageTags">
    <vt:lpwstr/>
  </property>
</Properties>
</file>